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6608" windowHeight="943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2" i="1"/>
  <c r="I26"/>
  <c r="H26"/>
  <c r="H19"/>
  <c r="H22" s="1"/>
  <c r="H23" s="1"/>
  <c r="H25" s="1"/>
  <c r="H27" s="1"/>
  <c r="I19"/>
  <c r="I22" s="1"/>
  <c r="I23" s="1"/>
  <c r="I25" s="1"/>
  <c r="G19"/>
  <c r="E10"/>
  <c r="E15" s="1"/>
  <c r="E9"/>
  <c r="G26"/>
  <c r="F26"/>
  <c r="G22"/>
  <c r="G23" s="1"/>
  <c r="F19"/>
  <c r="F22" s="1"/>
  <c r="F23" s="1"/>
  <c r="E43"/>
  <c r="D43"/>
  <c r="C43"/>
  <c r="E40"/>
  <c r="E48" s="1"/>
  <c r="E19"/>
  <c r="D19"/>
  <c r="C19"/>
  <c r="E16"/>
  <c r="D24" s="1"/>
  <c r="D38"/>
  <c r="E38"/>
  <c r="C37"/>
  <c r="C45"/>
  <c r="E45"/>
  <c r="D45"/>
  <c r="C50"/>
  <c r="D50"/>
  <c r="E50"/>
  <c r="C26"/>
  <c r="D26"/>
  <c r="E26"/>
  <c r="F9" l="1"/>
  <c r="D48"/>
  <c r="C48"/>
  <c r="I27"/>
  <c r="C20"/>
  <c r="E24"/>
  <c r="F24"/>
  <c r="F25" s="1"/>
  <c r="F27" s="1"/>
  <c r="G24"/>
  <c r="G25" s="1"/>
  <c r="G27" s="1"/>
  <c r="E20"/>
  <c r="C24"/>
  <c r="E39"/>
  <c r="E44" s="1"/>
  <c r="E46" s="1"/>
  <c r="E47" s="1"/>
  <c r="E49" s="1"/>
  <c r="E51" s="1"/>
  <c r="D20"/>
  <c r="C21" l="1"/>
  <c r="D21"/>
  <c r="D22" s="1"/>
  <c r="D23" s="1"/>
  <c r="D25" s="1"/>
  <c r="D27" s="1"/>
  <c r="E21"/>
  <c r="C22"/>
  <c r="C23" s="1"/>
  <c r="C25" s="1"/>
  <c r="C27" s="1"/>
  <c r="C44"/>
  <c r="C46" s="1"/>
  <c r="C47" s="1"/>
  <c r="C49" s="1"/>
  <c r="C51" s="1"/>
  <c r="D44"/>
  <c r="D46" s="1"/>
  <c r="D47" s="1"/>
  <c r="D49" s="1"/>
  <c r="D51" s="1"/>
  <c r="E22"/>
  <c r="E23" s="1"/>
  <c r="E25" s="1"/>
  <c r="E27" s="1"/>
  <c r="E53" l="1"/>
  <c r="I29"/>
</calcChain>
</file>

<file path=xl/sharedStrings.xml><?xml version="1.0" encoding="utf-8"?>
<sst xmlns="http://schemas.openxmlformats.org/spreadsheetml/2006/main" count="50" uniqueCount="35">
  <si>
    <t>Tipi 1 Person</t>
  </si>
  <si>
    <t>Anzahl Doppelzimmer/number of double rooms</t>
  </si>
  <si>
    <t>Anzahl Einzelzimmer/number of single rooms</t>
  </si>
  <si>
    <t>Tipi 1 Person/1 person</t>
  </si>
  <si>
    <t>Tipi 2 Personen/2 people</t>
  </si>
  <si>
    <t>Anzahl Personen/number of people</t>
  </si>
  <si>
    <t>Grundpreis/Person/Tag - basic price per person per day</t>
  </si>
  <si>
    <t xml:space="preserve"> + Teilbelegungszuschlag/+ addition for less allocation</t>
  </si>
  <si>
    <t xml:space="preserve"> + Kurzbelegungszuschlag/ + addition for short allocation</t>
  </si>
  <si>
    <t>Preis/Person/Tag - price per person per day</t>
  </si>
  <si>
    <t>Preis/Person/Kurs - price per person per course</t>
  </si>
  <si>
    <t xml:space="preserve"> + Endreinigung/  + cleaning flat rate</t>
  </si>
  <si>
    <t>Endpreis/Person/Kurs/final price per person per course</t>
  </si>
  <si>
    <t>Endpreis/Kategorie - final price in category</t>
  </si>
  <si>
    <t>Endpreis/Gruppe/Kurs - final price per group per course</t>
  </si>
  <si>
    <t>Gruppenpreisberechnung/Group price calculator</t>
  </si>
  <si>
    <t>Anzahl der Tage/number of days</t>
  </si>
  <si>
    <t xml:space="preserve"> + Teilbelegungszuschlag/ + addition for less allocatio</t>
  </si>
  <si>
    <t xml:space="preserve"> + Endreinigung/ + cleaning flat rate</t>
  </si>
  <si>
    <t>Endpreis/Person/Kurs - final price per person per course</t>
  </si>
  <si>
    <t>Dreibett/triple bed</t>
  </si>
  <si>
    <t xml:space="preserve">Zweibett/double bed </t>
  </si>
  <si>
    <t>Einzelbett/single bed</t>
  </si>
  <si>
    <t>Wintersaison/winter season</t>
  </si>
  <si>
    <t>Endreinigung/cleaning flat rate</t>
  </si>
  <si>
    <t xml:space="preserve">Einzelbett/single bed </t>
  </si>
  <si>
    <t>Tipi 2 Personen/people</t>
  </si>
  <si>
    <t>Hauptsaison/Main season</t>
  </si>
  <si>
    <t>Personen im eigenen Zelt/people in own tent</t>
  </si>
  <si>
    <t>Externe Personen/externel person</t>
  </si>
  <si>
    <t>Anzahl Dreibettzimmer/number of triple rooms</t>
  </si>
  <si>
    <t xml:space="preserve">Anzahl Dreibettzimmer/number of triple rooms </t>
  </si>
  <si>
    <t>Zelt/tent</t>
  </si>
  <si>
    <t>Externe/external</t>
  </si>
  <si>
    <t>Endreinigung pro Person/cleaning flate rate per person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</si>
</sst>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164" formatCode="#,##0.00\ &quot;€&quot;"/>
  </numFmts>
  <fonts count="7">
    <font>
      <sz val="10"/>
      <name val="Arial"/>
    </font>
    <font>
      <sz val="10"/>
      <name val="Arial"/>
    </font>
    <font>
      <sz val="8"/>
      <name val="Arial"/>
    </font>
    <font>
      <sz val="10"/>
      <color indexed="52"/>
      <name val="Arial"/>
    </font>
    <font>
      <sz val="10"/>
      <name val="Arial"/>
      <family val="2"/>
    </font>
    <font>
      <sz val="16"/>
      <name val="Arial"/>
      <family val="2"/>
    </font>
    <font>
      <sz val="10"/>
      <color theme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rgb="FFFFC00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2" xfId="0" applyFill="1" applyBorder="1"/>
    <xf numFmtId="0" fontId="0" fillId="3" borderId="4" xfId="0" applyFill="1" applyBorder="1"/>
    <xf numFmtId="164" fontId="0" fillId="3" borderId="0" xfId="0" applyNumberFormat="1" applyFill="1" applyAlignment="1">
      <alignment horizontal="right"/>
    </xf>
    <xf numFmtId="0" fontId="0" fillId="3" borderId="5" xfId="0" applyFill="1" applyBorder="1"/>
    <xf numFmtId="7" fontId="0" fillId="3" borderId="8" xfId="0" applyNumberFormat="1" applyFill="1" applyBorder="1" applyAlignment="1">
      <alignment horizontal="right"/>
    </xf>
    <xf numFmtId="7" fontId="0" fillId="3" borderId="9" xfId="0" applyNumberForma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164" fontId="0" fillId="3" borderId="11" xfId="0" applyNumberFormat="1" applyFill="1" applyBorder="1" applyAlignment="1">
      <alignment horizontal="right"/>
    </xf>
    <xf numFmtId="7" fontId="0" fillId="3" borderId="10" xfId="0" applyNumberFormat="1" applyFill="1" applyBorder="1"/>
    <xf numFmtId="7" fontId="0" fillId="3" borderId="11" xfId="0" applyNumberForma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6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/>
    <xf numFmtId="0" fontId="3" fillId="3" borderId="0" xfId="0" applyFont="1" applyFill="1"/>
    <xf numFmtId="0" fontId="0" fillId="4" borderId="11" xfId="0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/>
    <xf numFmtId="0" fontId="4" fillId="3" borderId="15" xfId="0" applyFont="1" applyFill="1" applyBorder="1"/>
    <xf numFmtId="0" fontId="4" fillId="3" borderId="2" xfId="0" applyFont="1" applyFill="1" applyBorder="1"/>
    <xf numFmtId="0" fontId="1" fillId="4" borderId="17" xfId="0" applyFont="1" applyFill="1" applyBorder="1" applyProtection="1">
      <protection locked="0"/>
    </xf>
    <xf numFmtId="0" fontId="0" fillId="3" borderId="20" xfId="0" applyFill="1" applyBorder="1"/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7" fontId="0" fillId="3" borderId="21" xfId="0" applyNumberFormat="1" applyFill="1" applyBorder="1" applyAlignment="1">
      <alignment horizontal="right"/>
    </xf>
    <xf numFmtId="0" fontId="0" fillId="3" borderId="22" xfId="0" applyFill="1" applyBorder="1"/>
    <xf numFmtId="7" fontId="0" fillId="3" borderId="22" xfId="0" applyNumberFormat="1" applyFill="1" applyBorder="1"/>
    <xf numFmtId="164" fontId="0" fillId="3" borderId="22" xfId="0" applyNumberFormat="1" applyFill="1" applyBorder="1" applyAlignment="1">
      <alignment horizontal="right"/>
    </xf>
    <xf numFmtId="7" fontId="0" fillId="5" borderId="23" xfId="0" applyNumberFormat="1" applyFill="1" applyBorder="1"/>
    <xf numFmtId="7" fontId="0" fillId="3" borderId="19" xfId="0" applyNumberFormat="1" applyFill="1" applyBorder="1" applyAlignment="1">
      <alignment horizontal="right"/>
    </xf>
    <xf numFmtId="7" fontId="0" fillId="3" borderId="20" xfId="0" applyNumberFormat="1" applyFill="1" applyBorder="1"/>
    <xf numFmtId="164" fontId="0" fillId="3" borderId="20" xfId="0" applyNumberFormat="1" applyFill="1" applyBorder="1" applyAlignment="1">
      <alignment horizontal="right"/>
    </xf>
    <xf numFmtId="0" fontId="0" fillId="7" borderId="16" xfId="0" applyFill="1" applyBorder="1"/>
    <xf numFmtId="0" fontId="0" fillId="3" borderId="24" xfId="0" applyFill="1" applyBorder="1"/>
    <xf numFmtId="164" fontId="3" fillId="3" borderId="24" xfId="0" applyNumberFormat="1" applyFont="1" applyFill="1" applyBorder="1" applyAlignment="1">
      <alignment horizontal="right"/>
    </xf>
    <xf numFmtId="0" fontId="5" fillId="3" borderId="0" xfId="0" applyFont="1" applyFill="1"/>
    <xf numFmtId="0" fontId="4" fillId="3" borderId="0" xfId="0" applyFont="1" applyFill="1"/>
    <xf numFmtId="0" fontId="4" fillId="3" borderId="1" xfId="0" applyFont="1" applyFill="1" applyBorder="1"/>
    <xf numFmtId="0" fontId="4" fillId="3" borderId="3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4" borderId="27" xfId="0" applyFont="1" applyFill="1" applyBorder="1" applyProtection="1">
      <protection locked="0"/>
    </xf>
    <xf numFmtId="0" fontId="4" fillId="3" borderId="5" xfId="0" applyFont="1" applyFill="1" applyBorder="1"/>
    <xf numFmtId="0" fontId="1" fillId="4" borderId="7" xfId="0" applyFont="1" applyFill="1" applyBorder="1" applyProtection="1">
      <protection locked="0"/>
    </xf>
    <xf numFmtId="0" fontId="0" fillId="3" borderId="0" xfId="0" applyFill="1" applyBorder="1"/>
    <xf numFmtId="0" fontId="0" fillId="3" borderId="7" xfId="0" applyFill="1" applyBorder="1"/>
    <xf numFmtId="0" fontId="0" fillId="6" borderId="11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3" borderId="15" xfId="0" applyFill="1" applyBorder="1"/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3" borderId="26" xfId="0" applyFont="1" applyFill="1" applyBorder="1"/>
    <xf numFmtId="0" fontId="0" fillId="3" borderId="29" xfId="0" applyFill="1" applyBorder="1" applyAlignment="1">
      <alignment vertical="center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4" fillId="3" borderId="23" xfId="0" applyFont="1" applyFill="1" applyBorder="1" applyAlignment="1">
      <alignment horizontal="center" vertical="center"/>
    </xf>
    <xf numFmtId="0" fontId="0" fillId="3" borderId="33" xfId="0" applyFill="1" applyBorder="1"/>
    <xf numFmtId="0" fontId="0" fillId="7" borderId="34" xfId="0" applyFill="1" applyBorder="1"/>
    <xf numFmtId="0" fontId="4" fillId="3" borderId="25" xfId="0" applyFont="1" applyFill="1" applyBorder="1" applyAlignment="1">
      <alignment horizontal="center" vertical="center"/>
    </xf>
    <xf numFmtId="0" fontId="0" fillId="3" borderId="16" xfId="0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0" fillId="4" borderId="28" xfId="0" applyFill="1" applyBorder="1" applyProtection="1">
      <protection locked="0"/>
    </xf>
    <xf numFmtId="0" fontId="0" fillId="4" borderId="7" xfId="0" applyFill="1" applyBorder="1" applyProtection="1">
      <protection locked="0"/>
    </xf>
    <xf numFmtId="7" fontId="0" fillId="5" borderId="25" xfId="0" applyNumberFormat="1" applyFill="1" applyBorder="1"/>
    <xf numFmtId="0" fontId="6" fillId="3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8"/>
  <sheetViews>
    <sheetView tabSelected="1" zoomScaleNormal="100" workbookViewId="0">
      <selection activeCell="D7" sqref="D7"/>
    </sheetView>
  </sheetViews>
  <sheetFormatPr baseColWidth="10" defaultRowHeight="13.2"/>
  <cols>
    <col min="2" max="2" width="49" customWidth="1"/>
    <col min="3" max="3" width="15.109375" customWidth="1"/>
    <col min="4" max="4" width="19.88671875" customWidth="1"/>
    <col min="5" max="5" width="18.44140625" customWidth="1"/>
    <col min="6" max="6" width="13" customWidth="1"/>
    <col min="7" max="7" width="19.5546875" customWidth="1"/>
    <col min="8" max="8" width="10.88671875" customWidth="1"/>
    <col min="9" max="9" width="14" customWidth="1"/>
    <col min="10" max="10" width="20.5546875" customWidth="1"/>
    <col min="14" max="14" width="13.5546875" customWidth="1"/>
  </cols>
  <sheetData>
    <row r="1" spans="1:10" s="1" customForma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42.75" customHeight="1">
      <c r="A2" s="2"/>
      <c r="B2" s="39" t="s">
        <v>15</v>
      </c>
      <c r="C2" s="2"/>
      <c r="D2" s="39" t="s">
        <v>27</v>
      </c>
      <c r="E2" s="2"/>
      <c r="F2" s="2"/>
      <c r="G2" s="2"/>
      <c r="H2" s="2"/>
      <c r="I2" s="2"/>
      <c r="J2" s="2"/>
    </row>
    <row r="3" spans="1:10" s="1" customFormat="1" ht="13.8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13.8" thickBot="1">
      <c r="A4" s="2"/>
      <c r="B4" s="46" t="s">
        <v>16</v>
      </c>
      <c r="C4" s="47">
        <v>0</v>
      </c>
      <c r="D4" s="37"/>
      <c r="E4" s="2"/>
      <c r="F4" s="2"/>
      <c r="G4" s="2"/>
      <c r="H4" s="2"/>
      <c r="I4" s="2"/>
      <c r="J4" s="2"/>
    </row>
    <row r="5" spans="1:10" s="1" customFormat="1">
      <c r="A5" s="2"/>
      <c r="B5" s="58" t="s">
        <v>30</v>
      </c>
      <c r="C5" s="45">
        <v>0</v>
      </c>
      <c r="D5" s="37"/>
      <c r="E5" s="2"/>
      <c r="F5" s="2"/>
      <c r="G5" s="2"/>
      <c r="H5" s="2"/>
      <c r="I5" s="2"/>
      <c r="J5" s="2"/>
    </row>
    <row r="6" spans="1:10" s="1" customFormat="1">
      <c r="A6" s="2"/>
      <c r="B6" s="3" t="s">
        <v>1</v>
      </c>
      <c r="C6" s="24">
        <v>0</v>
      </c>
      <c r="D6" s="37"/>
      <c r="E6" s="2"/>
      <c r="F6" s="2"/>
      <c r="G6" s="2"/>
      <c r="H6" s="2"/>
      <c r="I6" s="2"/>
      <c r="J6" s="2"/>
    </row>
    <row r="7" spans="1:10" s="1" customFormat="1">
      <c r="A7" s="2"/>
      <c r="B7" s="3" t="s">
        <v>2</v>
      </c>
      <c r="C7" s="24">
        <v>0</v>
      </c>
      <c r="D7" s="37"/>
      <c r="E7" s="2"/>
      <c r="F7" s="2"/>
      <c r="G7" s="2"/>
      <c r="H7" s="2"/>
      <c r="I7" s="2"/>
      <c r="J7" s="2"/>
    </row>
    <row r="8" spans="1:10" s="1" customFormat="1">
      <c r="A8" s="2"/>
      <c r="B8" s="23" t="s">
        <v>3</v>
      </c>
      <c r="C8" s="26">
        <v>0</v>
      </c>
      <c r="D8" s="37"/>
      <c r="E8" s="2"/>
      <c r="F8" s="2"/>
      <c r="G8" s="2"/>
      <c r="H8" s="2"/>
      <c r="I8" s="2"/>
      <c r="J8" s="2"/>
    </row>
    <row r="9" spans="1:10" s="1" customFormat="1">
      <c r="A9" s="2"/>
      <c r="B9" s="22" t="s">
        <v>4</v>
      </c>
      <c r="C9" s="27">
        <v>0</v>
      </c>
      <c r="D9" s="38"/>
      <c r="E9" s="17">
        <f>7-$C$4</f>
        <v>7</v>
      </c>
      <c r="F9" s="73">
        <f>IF(E9&lt;1,"0,00€",E9)</f>
        <v>7</v>
      </c>
      <c r="G9" s="2"/>
      <c r="H9" s="2"/>
      <c r="I9" s="2"/>
      <c r="J9" s="2"/>
    </row>
    <row r="10" spans="1:10" s="1" customFormat="1">
      <c r="A10" s="2"/>
      <c r="B10" s="23" t="s">
        <v>28</v>
      </c>
      <c r="C10" s="50">
        <v>0</v>
      </c>
      <c r="D10" s="48"/>
      <c r="E10" s="17">
        <f>SUM(12-(C5*3+C6*2+C7))</f>
        <v>12</v>
      </c>
      <c r="F10" s="2"/>
      <c r="G10" s="2"/>
      <c r="H10" s="2"/>
      <c r="I10" s="2"/>
      <c r="J10" s="2"/>
    </row>
    <row r="11" spans="1:10" s="1" customFormat="1" ht="13.8" thickBot="1">
      <c r="A11" s="2"/>
      <c r="B11" s="22" t="s">
        <v>29</v>
      </c>
      <c r="C11" s="51">
        <v>0</v>
      </c>
      <c r="D11" s="48"/>
      <c r="E11" s="17"/>
      <c r="F11" s="2"/>
      <c r="G11" s="2"/>
      <c r="H11" s="2"/>
      <c r="I11" s="2"/>
      <c r="J11" s="2"/>
    </row>
    <row r="12" spans="1:10" s="1" customFormat="1" ht="13.8" thickBot="1">
      <c r="A12" s="2"/>
      <c r="B12" s="6" t="s">
        <v>5</v>
      </c>
      <c r="C12" s="49">
        <f>SUM(C5*3+C6*2+C7+C10+C11*2)</f>
        <v>0</v>
      </c>
      <c r="D12" s="48"/>
      <c r="E12" s="17"/>
      <c r="F12" s="2"/>
      <c r="G12" s="2"/>
      <c r="H12" s="2"/>
      <c r="I12" s="2"/>
      <c r="J12" s="2"/>
    </row>
    <row r="13" spans="1:10" s="1" customFormat="1">
      <c r="A13" s="2"/>
      <c r="B13" s="48"/>
      <c r="C13" s="48"/>
      <c r="D13" s="48"/>
      <c r="E13" s="17"/>
      <c r="F13" s="2"/>
      <c r="G13" s="2"/>
      <c r="H13" s="2"/>
      <c r="I13" s="2"/>
      <c r="J13" s="2"/>
    </row>
    <row r="14" spans="1:10" s="1" customFormat="1">
      <c r="A14" s="2"/>
      <c r="B14" s="2"/>
      <c r="C14" s="2"/>
      <c r="D14" s="16"/>
      <c r="E14" s="17"/>
      <c r="F14" s="2"/>
      <c r="G14" s="2"/>
      <c r="H14" s="2"/>
      <c r="I14" s="2"/>
      <c r="J14" s="2"/>
    </row>
    <row r="15" spans="1:10" s="1" customFormat="1">
      <c r="A15" s="2"/>
      <c r="B15" s="2"/>
      <c r="C15" s="2"/>
      <c r="D15" s="18"/>
      <c r="E15" s="16">
        <f>IF((C5*3+C6*2+C7)&lt;12,E10,"0,00 €")</f>
        <v>12</v>
      </c>
      <c r="F15" s="2"/>
      <c r="G15" s="2"/>
      <c r="H15" s="2"/>
      <c r="I15" s="2"/>
      <c r="J15" s="2"/>
    </row>
    <row r="16" spans="1:10" s="1" customFormat="1">
      <c r="A16" s="2"/>
      <c r="B16" s="40" t="s">
        <v>34</v>
      </c>
      <c r="C16" s="2"/>
      <c r="D16" s="2"/>
      <c r="E16" s="5" t="str">
        <f>IF($C$4=0,"0,00 €","15,00 €")</f>
        <v>0,00 €</v>
      </c>
      <c r="F16" s="2"/>
      <c r="G16" s="2"/>
      <c r="H16" s="2"/>
      <c r="I16" s="2"/>
      <c r="J16" s="2"/>
    </row>
    <row r="17" spans="1:10" s="1" customFormat="1" ht="13.8" thickBo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57" customFormat="1" ht="27" customHeight="1" thickBot="1">
      <c r="A18" s="53"/>
      <c r="B18" s="59"/>
      <c r="C18" s="66" t="s">
        <v>20</v>
      </c>
      <c r="D18" s="66" t="s">
        <v>21</v>
      </c>
      <c r="E18" s="63" t="s">
        <v>25</v>
      </c>
      <c r="F18" s="55" t="s">
        <v>0</v>
      </c>
      <c r="G18" s="56" t="s">
        <v>26</v>
      </c>
      <c r="H18" s="68" t="s">
        <v>32</v>
      </c>
      <c r="I18" s="54" t="s">
        <v>33</v>
      </c>
      <c r="J18" s="53"/>
    </row>
    <row r="19" spans="1:10" s="1" customFormat="1" ht="18" customHeight="1">
      <c r="A19" s="2"/>
      <c r="B19" s="60" t="s">
        <v>6</v>
      </c>
      <c r="C19" s="33" t="str">
        <f>IF(C5=0,"0,00 €","20,00 €")</f>
        <v>0,00 €</v>
      </c>
      <c r="D19" s="33" t="str">
        <f>IF(C6=0,"0,00 €","25,00 €")</f>
        <v>0,00 €</v>
      </c>
      <c r="E19" s="28" t="str">
        <f>IF(C7=0,"0,00 €","35,00 €")</f>
        <v>0,00 €</v>
      </c>
      <c r="F19" s="33" t="str">
        <f>IF(C8=0,"0,00 €","10,00 €")</f>
        <v>0,00 €</v>
      </c>
      <c r="G19" s="28" t="str">
        <f>IF(C9=0,"0,00 €","7,50 €")</f>
        <v>0,00 €</v>
      </c>
      <c r="H19" s="28" t="str">
        <f>IF(C10=0,"0,00 €","5,00 €")</f>
        <v>0,00 €</v>
      </c>
      <c r="I19" s="28" t="str">
        <f>IF(C11=0,"0,00 €","5,00 €")</f>
        <v>0,00 €</v>
      </c>
      <c r="J19" s="2"/>
    </row>
    <row r="20" spans="1:10" s="1" customFormat="1">
      <c r="A20" s="2"/>
      <c r="B20" s="61" t="s">
        <v>7</v>
      </c>
      <c r="C20" s="35" t="str">
        <f>IF(C5=0,"0,00 €",E15)</f>
        <v>0,00 €</v>
      </c>
      <c r="D20" s="35" t="str">
        <f>IF(C6=0,"0,00 €",E15)</f>
        <v>0,00 €</v>
      </c>
      <c r="E20" s="31" t="str">
        <f>IF(C7=0,"0,00 €",E15)</f>
        <v>0,00 €</v>
      </c>
      <c r="F20" s="25"/>
      <c r="G20" s="29"/>
      <c r="H20" s="29"/>
      <c r="I20" s="29"/>
      <c r="J20" s="2"/>
    </row>
    <row r="21" spans="1:10" s="1" customFormat="1">
      <c r="A21" s="2"/>
      <c r="B21" s="61" t="s">
        <v>8</v>
      </c>
      <c r="C21" s="35" t="str">
        <f>IF($C$5=0,"0,00 €",F9)</f>
        <v>0,00 €</v>
      </c>
      <c r="D21" s="35" t="str">
        <f>IF($C$6=0,"0,00 €",F9)</f>
        <v>0,00 €</v>
      </c>
      <c r="E21" s="31" t="str">
        <f>IF($C$7=0,"0,00 €",F9)</f>
        <v>0,00 €</v>
      </c>
      <c r="F21" s="25"/>
      <c r="G21" s="29"/>
      <c r="H21" s="29"/>
      <c r="I21" s="29"/>
      <c r="J21" s="2"/>
    </row>
    <row r="22" spans="1:10" s="1" customFormat="1">
      <c r="A22" s="2"/>
      <c r="B22" s="61" t="s">
        <v>9</v>
      </c>
      <c r="C22" s="34">
        <f>SUM(C19+C20+C21)</f>
        <v>0</v>
      </c>
      <c r="D22" s="34">
        <f>SUM(D19+D20+D21)</f>
        <v>0</v>
      </c>
      <c r="E22" s="30">
        <f>SUM(E19+E20+E21)</f>
        <v>0</v>
      </c>
      <c r="F22" s="34">
        <f>SUM(F19+F20+F21)</f>
        <v>0</v>
      </c>
      <c r="G22" s="30">
        <f>SUM(G19+G20+G21)</f>
        <v>0</v>
      </c>
      <c r="H22" s="30">
        <f t="shared" ref="H22:I22" si="0">SUM(H19+H20+H21)</f>
        <v>0</v>
      </c>
      <c r="I22" s="30">
        <f t="shared" si="0"/>
        <v>0</v>
      </c>
      <c r="J22" s="2"/>
    </row>
    <row r="23" spans="1:10" s="1" customFormat="1">
      <c r="A23" s="2"/>
      <c r="B23" s="61" t="s">
        <v>10</v>
      </c>
      <c r="C23" s="34">
        <f>C22*$C$4</f>
        <v>0</v>
      </c>
      <c r="D23" s="34">
        <f>D22*$C$4</f>
        <v>0</v>
      </c>
      <c r="E23" s="30">
        <f>E22*$C$4</f>
        <v>0</v>
      </c>
      <c r="F23" s="34">
        <f>F22*$C$4</f>
        <v>0</v>
      </c>
      <c r="G23" s="30">
        <f>G22*$C$4</f>
        <v>0</v>
      </c>
      <c r="H23" s="30">
        <f t="shared" ref="H23:I23" si="1">H22*$C$4</f>
        <v>0</v>
      </c>
      <c r="I23" s="30">
        <f t="shared" si="1"/>
        <v>0</v>
      </c>
      <c r="J23" s="2"/>
    </row>
    <row r="24" spans="1:10" s="1" customFormat="1">
      <c r="A24" s="2"/>
      <c r="B24" s="61" t="s">
        <v>11</v>
      </c>
      <c r="C24" s="35" t="str">
        <f>IF(C5=0,"0,00 €",$E$16)</f>
        <v>0,00 €</v>
      </c>
      <c r="D24" s="35" t="str">
        <f>IF(C6=0,"0,00 €",$E$16)</f>
        <v>0,00 €</v>
      </c>
      <c r="E24" s="31" t="str">
        <f>IF(C7=0,"0,00 €",$E$16)</f>
        <v>0,00 €</v>
      </c>
      <c r="F24" s="35" t="str">
        <f>IF(C8=0,"0,00 €",$E$16)</f>
        <v>0,00 €</v>
      </c>
      <c r="G24" s="31" t="str">
        <f>IF(C9=0,"0,00 €",$E$16)</f>
        <v>0,00 €</v>
      </c>
      <c r="H24" s="31"/>
      <c r="I24" s="31"/>
      <c r="J24" s="2"/>
    </row>
    <row r="25" spans="1:10" s="1" customFormat="1">
      <c r="A25" s="2"/>
      <c r="B25" s="61" t="s">
        <v>12</v>
      </c>
      <c r="C25" s="34">
        <f>C23+C24</f>
        <v>0</v>
      </c>
      <c r="D25" s="34">
        <f>D23+D24</f>
        <v>0</v>
      </c>
      <c r="E25" s="30">
        <f>E23+E24</f>
        <v>0</v>
      </c>
      <c r="F25" s="34">
        <f>F23+F24</f>
        <v>0</v>
      </c>
      <c r="G25" s="30">
        <f>G23+G24</f>
        <v>0</v>
      </c>
      <c r="H25" s="30">
        <f t="shared" ref="H25:I25" si="2">H23+H24</f>
        <v>0</v>
      </c>
      <c r="I25" s="30">
        <f t="shared" si="2"/>
        <v>0</v>
      </c>
      <c r="J25" s="2"/>
    </row>
    <row r="26" spans="1:10" s="1" customFormat="1">
      <c r="A26" s="2"/>
      <c r="B26" s="61" t="s">
        <v>5</v>
      </c>
      <c r="C26" s="25">
        <f>C5*3</f>
        <v>0</v>
      </c>
      <c r="D26" s="25">
        <f>C6*2</f>
        <v>0</v>
      </c>
      <c r="E26" s="29">
        <f>C7</f>
        <v>0</v>
      </c>
      <c r="F26" s="25">
        <f>C8</f>
        <v>0</v>
      </c>
      <c r="G26" s="29">
        <f>C9*2</f>
        <v>0</v>
      </c>
      <c r="H26" s="69">
        <f>C10</f>
        <v>0</v>
      </c>
      <c r="I26" s="29">
        <f>C11</f>
        <v>0</v>
      </c>
      <c r="J26" s="2"/>
    </row>
    <row r="27" spans="1:10" s="1" customFormat="1">
      <c r="A27" s="2"/>
      <c r="B27" s="61" t="s">
        <v>13</v>
      </c>
      <c r="C27" s="34">
        <f>C25*C26</f>
        <v>0</v>
      </c>
      <c r="D27" s="34">
        <f>D25*D26</f>
        <v>0</v>
      </c>
      <c r="E27" s="30">
        <f>E25*E26</f>
        <v>0</v>
      </c>
      <c r="F27" s="34">
        <f>F25*F26</f>
        <v>0</v>
      </c>
      <c r="G27" s="30">
        <f>G25*G26</f>
        <v>0</v>
      </c>
      <c r="H27" s="30">
        <f t="shared" ref="H27:I27" si="3">H25*H26</f>
        <v>0</v>
      </c>
      <c r="I27" s="30">
        <f t="shared" si="3"/>
        <v>0</v>
      </c>
      <c r="J27" s="2"/>
    </row>
    <row r="28" spans="1:10" s="1" customFormat="1" ht="13.8" thickBot="1">
      <c r="A28" s="2"/>
      <c r="B28" s="61"/>
      <c r="C28" s="25"/>
      <c r="D28" s="25"/>
      <c r="E28" s="64"/>
      <c r="F28" s="25"/>
      <c r="G28" s="29"/>
      <c r="H28" s="52"/>
      <c r="I28" s="21"/>
      <c r="J28" s="2"/>
    </row>
    <row r="29" spans="1:10" s="1" customFormat="1" ht="20.25" customHeight="1" thickBot="1">
      <c r="A29" s="2"/>
      <c r="B29" s="62" t="s">
        <v>14</v>
      </c>
      <c r="C29" s="67"/>
      <c r="D29" s="67"/>
      <c r="E29" s="65"/>
      <c r="F29" s="36"/>
      <c r="G29" s="36"/>
      <c r="H29" s="36"/>
      <c r="I29" s="32">
        <f>C27+D27+E27+F27+G27+H27+I27</f>
        <v>0</v>
      </c>
      <c r="J29" s="2"/>
    </row>
    <row r="30" spans="1:10" s="1" customForma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0.399999999999999">
      <c r="A31" s="2"/>
      <c r="B31" s="39" t="s">
        <v>15</v>
      </c>
      <c r="C31" s="2"/>
      <c r="D31" s="39" t="s">
        <v>23</v>
      </c>
      <c r="E31" s="2"/>
      <c r="F31" s="2"/>
      <c r="G31" s="2"/>
      <c r="H31" s="2"/>
      <c r="I31" s="2"/>
      <c r="J31" s="2"/>
    </row>
    <row r="32" spans="1:10" s="1" customFormat="1" ht="13.8" thickBo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13.8" thickBot="1">
      <c r="A33" s="2"/>
      <c r="B33" s="46" t="s">
        <v>16</v>
      </c>
      <c r="C33" s="71">
        <v>0</v>
      </c>
      <c r="D33" s="37"/>
      <c r="E33" s="2"/>
      <c r="F33" s="2"/>
      <c r="G33" s="2"/>
      <c r="H33" s="2"/>
      <c r="I33" s="2"/>
      <c r="J33" s="2"/>
    </row>
    <row r="34" spans="1:10" s="1" customFormat="1">
      <c r="A34" s="2"/>
      <c r="B34" s="58" t="s">
        <v>31</v>
      </c>
      <c r="C34" s="70">
        <v>0</v>
      </c>
      <c r="D34" s="37"/>
      <c r="E34" s="2"/>
      <c r="F34" s="2"/>
      <c r="G34" s="2"/>
      <c r="H34" s="2"/>
      <c r="I34" s="2"/>
      <c r="J34" s="2"/>
    </row>
    <row r="35" spans="1:10" s="1" customFormat="1">
      <c r="A35" s="2"/>
      <c r="B35" s="23" t="s">
        <v>1</v>
      </c>
      <c r="C35" s="19">
        <v>0</v>
      </c>
      <c r="D35" s="37"/>
      <c r="E35" s="2"/>
      <c r="F35" s="2"/>
      <c r="G35" s="2"/>
      <c r="H35" s="2"/>
      <c r="I35" s="2"/>
      <c r="J35" s="2"/>
    </row>
    <row r="36" spans="1:10" s="1" customFormat="1">
      <c r="A36" s="2"/>
      <c r="B36" s="23" t="s">
        <v>2</v>
      </c>
      <c r="C36" s="19">
        <v>0</v>
      </c>
      <c r="D36" s="37"/>
      <c r="E36" s="2"/>
      <c r="F36" s="2"/>
      <c r="G36" s="2"/>
      <c r="H36" s="2"/>
      <c r="I36" s="2"/>
      <c r="J36" s="2"/>
    </row>
    <row r="37" spans="1:10" s="1" customFormat="1" ht="13.8" thickBot="1">
      <c r="A37" s="2"/>
      <c r="B37" s="42" t="s">
        <v>5</v>
      </c>
      <c r="C37" s="4">
        <f>SUM(C34*3+C35*2+C36)</f>
        <v>0</v>
      </c>
      <c r="D37" s="37"/>
      <c r="E37" s="2"/>
      <c r="F37" s="2"/>
      <c r="G37" s="2"/>
      <c r="H37" s="2"/>
      <c r="I37" s="2"/>
      <c r="J37" s="2"/>
    </row>
    <row r="38" spans="1:10" s="1" customFormat="1">
      <c r="A38" s="2"/>
      <c r="B38" s="2"/>
      <c r="C38" s="2"/>
      <c r="D38" s="16">
        <f>IF($C$33&lt;7,(7-$C$33)/2,"0,00 €")</f>
        <v>3.5</v>
      </c>
      <c r="E38" s="17">
        <f>SUM(12-SUM(C34*3+C35*2+C36))/2</f>
        <v>6</v>
      </c>
      <c r="F38" s="2"/>
      <c r="G38" s="2"/>
      <c r="H38" s="2"/>
      <c r="I38" s="2"/>
      <c r="J38" s="2"/>
    </row>
    <row r="39" spans="1:10" s="1" customFormat="1">
      <c r="A39" s="2"/>
      <c r="B39" s="2"/>
      <c r="C39" s="2"/>
      <c r="D39" s="18"/>
      <c r="E39" s="16">
        <f>IF(C37&lt;12,E38,"0,00 €")</f>
        <v>6</v>
      </c>
      <c r="F39" s="2"/>
      <c r="G39" s="2"/>
      <c r="H39" s="2"/>
      <c r="I39" s="2"/>
      <c r="J39" s="2"/>
    </row>
    <row r="40" spans="1:10" s="1" customFormat="1">
      <c r="A40" s="2"/>
      <c r="B40" s="40" t="s">
        <v>24</v>
      </c>
      <c r="C40" s="2"/>
      <c r="D40" s="2"/>
      <c r="E40" s="5" t="str">
        <f>IF(C33=0,"0,00 €","15,00 €")</f>
        <v>0,00 €</v>
      </c>
      <c r="F40" s="2"/>
      <c r="G40" s="2"/>
      <c r="H40" s="2"/>
      <c r="I40" s="2"/>
      <c r="J40" s="2"/>
    </row>
    <row r="41" spans="1:10" s="1" customFormat="1" ht="13.8" thickBo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" customFormat="1" ht="13.8" thickBot="1">
      <c r="A42" s="2"/>
      <c r="B42" s="6"/>
      <c r="C42" s="43" t="s">
        <v>20</v>
      </c>
      <c r="D42" s="43" t="s">
        <v>21</v>
      </c>
      <c r="E42" s="44" t="s">
        <v>22</v>
      </c>
      <c r="F42" s="2"/>
      <c r="G42" s="2"/>
      <c r="H42" s="2"/>
      <c r="I42" s="2"/>
      <c r="J42" s="2"/>
    </row>
    <row r="43" spans="1:10" s="1" customFormat="1">
      <c r="A43" s="2"/>
      <c r="B43" s="41" t="s">
        <v>6</v>
      </c>
      <c r="C43" s="7" t="str">
        <f>IF(C34=0,"0,00 €","12,00 €")</f>
        <v>0,00 €</v>
      </c>
      <c r="D43" s="7" t="str">
        <f>IF(C35=0,"0,00 €","15,00 €")</f>
        <v>0,00 €</v>
      </c>
      <c r="E43" s="8" t="str">
        <f>IF(C36=0,"0,00 €","20,00 €")</f>
        <v>0,00 €</v>
      </c>
      <c r="F43" s="2"/>
      <c r="G43" s="2"/>
      <c r="H43" s="2"/>
      <c r="I43" s="2"/>
      <c r="J43" s="2"/>
    </row>
    <row r="44" spans="1:10" s="1" customFormat="1">
      <c r="A44" s="2"/>
      <c r="B44" s="23" t="s">
        <v>17</v>
      </c>
      <c r="C44" s="9" t="str">
        <f>IF(C34=0,"0,00 €",E39)</f>
        <v>0,00 €</v>
      </c>
      <c r="D44" s="9" t="str">
        <f>IF(C35=0,"0,00 €",E39)</f>
        <v>0,00 €</v>
      </c>
      <c r="E44" s="10" t="str">
        <f>IF(C36=0,"0,00 €",E39)</f>
        <v>0,00 €</v>
      </c>
      <c r="F44" s="2"/>
      <c r="G44" s="2"/>
      <c r="H44" s="2"/>
      <c r="I44" s="2"/>
      <c r="J44" s="2"/>
    </row>
    <row r="45" spans="1:10" s="1" customFormat="1">
      <c r="A45" s="2"/>
      <c r="B45" s="23" t="s">
        <v>8</v>
      </c>
      <c r="C45" s="9" t="str">
        <f>IF($C$34=0,"0,00 €",D38)</f>
        <v>0,00 €</v>
      </c>
      <c r="D45" s="9" t="str">
        <f>IF($C$35=0,"0,00 €",D38)</f>
        <v>0,00 €</v>
      </c>
      <c r="E45" s="10" t="str">
        <f>IF($C$36=0,"0,00 €",D38)</f>
        <v>0,00 €</v>
      </c>
      <c r="F45" s="2"/>
      <c r="G45" s="2"/>
      <c r="H45" s="2"/>
      <c r="I45" s="2"/>
      <c r="J45" s="2"/>
    </row>
    <row r="46" spans="1:10" s="1" customFormat="1">
      <c r="A46" s="2"/>
      <c r="B46" s="23" t="s">
        <v>9</v>
      </c>
      <c r="C46" s="11">
        <f>SUM(C43+C44+C45)</f>
        <v>0</v>
      </c>
      <c r="D46" s="11">
        <f>SUM(D43+D44+D45)</f>
        <v>0</v>
      </c>
      <c r="E46" s="12">
        <f>SUM(E43+E44+E45)</f>
        <v>0</v>
      </c>
      <c r="F46" s="2"/>
      <c r="G46" s="2"/>
      <c r="H46" s="2"/>
      <c r="I46" s="2"/>
      <c r="J46" s="2"/>
    </row>
    <row r="47" spans="1:10" s="1" customFormat="1">
      <c r="A47" s="2"/>
      <c r="B47" s="23" t="s">
        <v>10</v>
      </c>
      <c r="C47" s="11">
        <f>C46*$C$33</f>
        <v>0</v>
      </c>
      <c r="D47" s="11">
        <f>D46*$C$33</f>
        <v>0</v>
      </c>
      <c r="E47" s="12">
        <f>E46*$C$33</f>
        <v>0</v>
      </c>
      <c r="F47" s="2"/>
      <c r="G47" s="2"/>
      <c r="H47" s="2"/>
      <c r="I47" s="2"/>
      <c r="J47" s="2"/>
    </row>
    <row r="48" spans="1:10" s="1" customFormat="1">
      <c r="A48" s="2"/>
      <c r="B48" s="23" t="s">
        <v>18</v>
      </c>
      <c r="C48" s="9" t="str">
        <f>IF(C34=0,"0,00 €",$E$40)</f>
        <v>0,00 €</v>
      </c>
      <c r="D48" s="9" t="str">
        <f>IF(C35=0,"0,00 €",$E$40)</f>
        <v>0,00 €</v>
      </c>
      <c r="E48" s="10" t="str">
        <f>IF(C36=0,"0,00 €",$E$40)</f>
        <v>0,00 €</v>
      </c>
      <c r="F48" s="2"/>
      <c r="G48" s="2"/>
      <c r="H48" s="2"/>
      <c r="I48" s="2"/>
      <c r="J48" s="2"/>
    </row>
    <row r="49" spans="1:10" s="1" customFormat="1">
      <c r="A49" s="2"/>
      <c r="B49" s="23" t="s">
        <v>19</v>
      </c>
      <c r="C49" s="11">
        <f>C47+C48</f>
        <v>0</v>
      </c>
      <c r="D49" s="11">
        <f>D47+D48</f>
        <v>0</v>
      </c>
      <c r="E49" s="12">
        <f>E47+E48</f>
        <v>0</v>
      </c>
      <c r="F49" s="2"/>
      <c r="G49" s="2"/>
      <c r="H49" s="2"/>
      <c r="I49" s="2"/>
      <c r="J49" s="2"/>
    </row>
    <row r="50" spans="1:10" s="1" customFormat="1">
      <c r="A50" s="2"/>
      <c r="B50" s="23" t="s">
        <v>5</v>
      </c>
      <c r="C50" s="13">
        <f>C34*3</f>
        <v>0</v>
      </c>
      <c r="D50" s="13">
        <f>C35*2</f>
        <v>0</v>
      </c>
      <c r="E50" s="14">
        <f>C36</f>
        <v>0</v>
      </c>
      <c r="F50" s="2"/>
      <c r="G50" s="2"/>
      <c r="H50" s="2"/>
      <c r="I50" s="2"/>
      <c r="J50" s="2"/>
    </row>
    <row r="51" spans="1:10" s="1" customFormat="1">
      <c r="A51" s="2"/>
      <c r="B51" s="23" t="s">
        <v>13</v>
      </c>
      <c r="C51" s="11">
        <f>C49*C50</f>
        <v>0</v>
      </c>
      <c r="D51" s="11">
        <f>D49*D50</f>
        <v>0</v>
      </c>
      <c r="E51" s="12">
        <f>E49*E50</f>
        <v>0</v>
      </c>
      <c r="F51" s="2"/>
      <c r="G51" s="2"/>
      <c r="H51" s="2"/>
      <c r="I51" s="2"/>
      <c r="J51" s="2"/>
    </row>
    <row r="52" spans="1:10" s="1" customFormat="1" ht="13.8" thickBot="1">
      <c r="A52" s="2"/>
      <c r="B52" s="3"/>
      <c r="C52" s="13"/>
      <c r="D52" s="13"/>
      <c r="E52" s="21"/>
      <c r="F52" s="2"/>
      <c r="G52" s="2"/>
      <c r="H52" s="2"/>
      <c r="I52" s="2"/>
      <c r="J52" s="2"/>
    </row>
    <row r="53" spans="1:10" s="1" customFormat="1" ht="19.5" customHeight="1" thickBot="1">
      <c r="A53" s="2"/>
      <c r="B53" s="42" t="s">
        <v>14</v>
      </c>
      <c r="C53" s="15"/>
      <c r="D53" s="20"/>
      <c r="E53" s="72">
        <f>C51+D51+E51</f>
        <v>0</v>
      </c>
      <c r="F53" s="2"/>
      <c r="G53" s="2"/>
      <c r="H53" s="2"/>
      <c r="I53" s="2"/>
      <c r="J53" s="2"/>
    </row>
    <row r="54" spans="1:10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s="1" customFormat="1"/>
    <row r="108" spans="1:10" s="1" customFormat="1"/>
    <row r="109" spans="1:10" s="1" customFormat="1"/>
    <row r="110" spans="1:10" s="1" customFormat="1"/>
    <row r="111" spans="1:10" s="1" customFormat="1"/>
    <row r="112" spans="1:10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</sheetData>
  <sheetProtection selectLockedCells="1"/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metacom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2008-07-31T11:34:46Z</dcterms:created>
  <dcterms:modified xsi:type="dcterms:W3CDTF">2015-03-19T14:24:21Z</dcterms:modified>
</cp:coreProperties>
</file>